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800" yWindow="80" windowWidth="19360" windowHeight="1326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<sst xmlns="http://schemas.openxmlformats.org/spreadsheetml/2006/main" count="120" uniqueCount="109">
  <si>
    <t>.43 T</t>
  </si>
  <si>
    <t>.44 T</t>
  </si>
  <si>
    <t>.45 T</t>
  </si>
  <si>
    <t>.46 T</t>
  </si>
  <si>
    <t>.47 T</t>
  </si>
  <si>
    <t>.48 T</t>
  </si>
  <si>
    <t>.49 T</t>
  </si>
  <si>
    <t>.50 T</t>
  </si>
  <si>
    <t>.55 T</t>
  </si>
  <si>
    <t>.60 T</t>
  </si>
  <si>
    <t>How to use this spreadsheet</t>
  </si>
  <si>
    <t>average butt diameter</t>
  </si>
  <si>
    <t>2) Enter your average butt diameter, average tip diameter, and loss to scribe in the yellow boxes.</t>
  </si>
  <si>
    <t>4) Select a cell outside the yellow area, or press "return" on your keyboard.</t>
  </si>
  <si>
    <t>6) The "Desired Shoulder Heights" for your logs are the red numbers.</t>
  </si>
  <si>
    <r>
      <t xml:space="preserve">5) Click on the blue "calculate" box   </t>
    </r>
    <r>
      <rPr>
        <b/>
        <sz val="10"/>
        <color indexed="12"/>
        <rFont val="Arial"/>
        <family val="0"/>
      </rPr>
      <t>YOU MUST CLICK "CALCULATE" OR YOU WILL GET INCORRECT RESULTS !</t>
    </r>
  </si>
  <si>
    <t>LOG NOTCH SHOULDER-HEIGHT CALCULATOR</t>
  </si>
  <si>
    <t>Metric Version</t>
  </si>
  <si>
    <t>For normal logs, you could use any one of the top 5 or so ranking sets of alternative rules.</t>
  </si>
  <si>
    <t>Contrary to popular belief, 45 degree saddle angles are NOT the best solution (and are also impossible to get for all saddles).</t>
  </si>
  <si>
    <t>ALL RIGHTS RESERVED   © Robert W. Chambers 2005</t>
  </si>
  <si>
    <r>
      <t xml:space="preserve">WARNING:   </t>
    </r>
    <r>
      <rPr>
        <b/>
        <sz val="12"/>
        <rFont val="Arial"/>
        <family val="0"/>
      </rPr>
      <t xml:space="preserve">IF YOU DID NOT CLICK "CALCULATE" </t>
    </r>
  </si>
  <si>
    <t xml:space="preserve">THEN THESE RESULTS ARE NOT CORRECT </t>
  </si>
  <si>
    <t>in millimeters</t>
  </si>
  <si>
    <t>the red numbers are your "desired shoulder heights"</t>
  </si>
  <si>
    <r>
      <t>B</t>
    </r>
    <r>
      <rPr>
        <b/>
        <sz val="14"/>
        <rFont val="Arial"/>
        <family val="0"/>
      </rPr>
      <t>1</t>
    </r>
  </si>
  <si>
    <r>
      <t>B</t>
    </r>
    <r>
      <rPr>
        <b/>
        <sz val="14"/>
        <rFont val="Arial"/>
        <family val="0"/>
      </rPr>
      <t>2</t>
    </r>
  </si>
  <si>
    <r>
      <t>T</t>
    </r>
    <r>
      <rPr>
        <b/>
        <sz val="14"/>
        <rFont val="Arial"/>
        <family val="0"/>
      </rPr>
      <t>1</t>
    </r>
  </si>
  <si>
    <r>
      <t>T</t>
    </r>
    <r>
      <rPr>
        <b/>
        <sz val="14"/>
        <rFont val="Arial"/>
        <family val="0"/>
      </rPr>
      <t>2</t>
    </r>
  </si>
  <si>
    <t>loss to      scribe</t>
  </si>
  <si>
    <t>Desired Shoulder Heights for each</t>
  </si>
  <si>
    <t>alternative set of Selection Rules</t>
  </si>
  <si>
    <t>from horizontal (in degrees)</t>
  </si>
  <si>
    <t>millimeters</t>
  </si>
  <si>
    <t>DO NOT CHANGE ANYTHING ON THIS PAGE</t>
  </si>
  <si>
    <t>CHANGING ANYTHING AT ALL WILL STOP THE SPREADSHEET FROM WORKING PROPERLY</t>
  </si>
  <si>
    <t xml:space="preserve"> in</t>
  </si>
  <si>
    <t>in</t>
  </si>
  <si>
    <t>use millimeters only</t>
  </si>
  <si>
    <t>The Rules That Were Used</t>
  </si>
  <si>
    <t>The Angle of the Saddle (Scarf)</t>
  </si>
  <si>
    <t>RANK</t>
  </si>
  <si>
    <t>This Sheet shows all the different sets of Rules that were tried to find the ones that will work best for your logs.</t>
  </si>
  <si>
    <t>The RULES for each row are shown on the far right (green) numbers</t>
  </si>
  <si>
    <t>The red numbers show the approximate angle of each saddle scraf from horizontal</t>
  </si>
  <si>
    <t>The blue numbers show the rank of how "good" each set of possible Rules is.  Small numbers are "better" than bigger numbers</t>
  </si>
  <si>
    <t>The black numbers (on left) show the actual desired shoulder heights, in millimeters, for each different set of alternative rules, and for each notch type: B1, B2, T1, and T2 .</t>
  </si>
  <si>
    <t>The numbers you entered for your set of logs are in yellow at top.</t>
  </si>
  <si>
    <t>ave butt</t>
  </si>
  <si>
    <t>ave tip</t>
  </si>
  <si>
    <t>loss</t>
  </si>
  <si>
    <t>1) Measure the small (tip) and large (butt) ends of the logs you will use to build your walls.</t>
  </si>
  <si>
    <t>average tip diameter</t>
  </si>
  <si>
    <r>
      <t xml:space="preserve">For information about Log Selection, and how to use Desired Shoulder Heights, refer to Chapter 4 of my book, the </t>
    </r>
    <r>
      <rPr>
        <b/>
        <i/>
        <sz val="11"/>
        <rFont val="Arial"/>
        <family val="0"/>
      </rPr>
      <t>Log Construction Manual.</t>
    </r>
  </si>
  <si>
    <t>This sheet must not be modified in any way. If you accidentally make changes, then discard this file, and go to www.LogConstructionManual.com and download this file again.</t>
  </si>
  <si>
    <t>Metric Version 1.02</t>
  </si>
  <si>
    <t>3) Enter these numbers in millimeters, and enter only a number, for example:     415   not   415mm</t>
  </si>
  <si>
    <t>enter your numbers here:</t>
  </si>
  <si>
    <t>B-1</t>
  </si>
  <si>
    <t>B-2</t>
  </si>
  <si>
    <t>T-1</t>
  </si>
  <si>
    <t>T-2</t>
  </si>
  <si>
    <t>B - .45 T</t>
  </si>
  <si>
    <t>B - .51 T</t>
  </si>
  <si>
    <t>B - .52 T</t>
  </si>
  <si>
    <t>B - .53 T</t>
  </si>
  <si>
    <t>B - .54 T</t>
  </si>
  <si>
    <t>B - .55 T</t>
  </si>
  <si>
    <t>B - .56 T</t>
  </si>
  <si>
    <t>B - .57 T</t>
  </si>
  <si>
    <t>B - .58 T</t>
  </si>
  <si>
    <t>B - .59 T</t>
  </si>
  <si>
    <t>B - .60 T</t>
  </si>
  <si>
    <t>B - .62 T</t>
  </si>
  <si>
    <t>B - .64 T</t>
  </si>
  <si>
    <t>B - .66 T</t>
  </si>
  <si>
    <t>B - .68 T</t>
  </si>
  <si>
    <t>B - .70 T</t>
  </si>
  <si>
    <t>B - .75 T</t>
  </si>
  <si>
    <t>B - .40 T</t>
  </si>
  <si>
    <t>B - .50 T</t>
  </si>
  <si>
    <t>.40 T - L</t>
  </si>
  <si>
    <t>.45 T - L</t>
  </si>
  <si>
    <t>.50 T - L</t>
  </si>
  <si>
    <t>.51 T - L</t>
  </si>
  <si>
    <t>.52 T - L</t>
  </si>
  <si>
    <t>.53 T - L</t>
  </si>
  <si>
    <t>.54 T - L</t>
  </si>
  <si>
    <t>.55 T - L</t>
  </si>
  <si>
    <t>.56 T - L</t>
  </si>
  <si>
    <t>.57 T - L</t>
  </si>
  <si>
    <t>.58 T - L</t>
  </si>
  <si>
    <t>.59 T - L</t>
  </si>
  <si>
    <t>.60 T - L</t>
  </si>
  <si>
    <t>.62 T - L</t>
  </si>
  <si>
    <t>.64 T - L</t>
  </si>
  <si>
    <t>.66 T - L</t>
  </si>
  <si>
    <t>.68 T - L</t>
  </si>
  <si>
    <t>.70 T - L</t>
  </si>
  <si>
    <t>.75 T - L</t>
  </si>
  <si>
    <t>.25 T</t>
  </si>
  <si>
    <t>.30 T</t>
  </si>
  <si>
    <t>.32 T</t>
  </si>
  <si>
    <t>.34 T</t>
  </si>
  <si>
    <t>.36 T</t>
  </si>
  <si>
    <t>.38 T</t>
  </si>
  <si>
    <t>.40 T</t>
  </si>
  <si>
    <t>.41 T</t>
  </si>
  <si>
    <t>.42 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</si>
</sst>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/d/yyyy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Arial"/>
      <family val="0"/>
    </font>
    <font>
      <b/>
      <sz val="14"/>
      <name val="Arial"/>
      <family val="0"/>
    </font>
    <font>
      <b/>
      <sz val="24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8"/>
      <color indexed="10"/>
      <name val="Arial"/>
      <family val="0"/>
    </font>
    <font>
      <b/>
      <sz val="12"/>
      <name val="Arial"/>
      <family val="0"/>
    </font>
    <font>
      <sz val="10"/>
      <name val="Arial Black"/>
      <family val="0"/>
    </font>
    <font>
      <u val="single"/>
      <sz val="12"/>
      <color indexed="48"/>
      <name val="Arial Black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4"/>
      <color indexed="12"/>
      <name val="Arial"/>
      <family val="0"/>
    </font>
    <font>
      <b/>
      <sz val="10"/>
      <color indexed="17"/>
      <name val="Arial"/>
      <family val="0"/>
    </font>
    <font>
      <b/>
      <sz val="12"/>
      <color indexed="12"/>
      <name val="Arial"/>
      <family val="0"/>
    </font>
    <font>
      <b/>
      <sz val="12"/>
      <color indexed="17"/>
      <name val="Arial"/>
      <family val="0"/>
    </font>
    <font>
      <b/>
      <sz val="10"/>
      <color indexed="12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left" indent="3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indent="3"/>
    </xf>
    <xf numFmtId="0" fontId="13" fillId="0" borderId="0" xfId="0" applyFont="1" applyBorder="1" applyAlignment="1">
      <alignment horizontal="left" indent="3"/>
    </xf>
    <xf numFmtId="0" fontId="9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0" xfId="0" applyFont="1" applyBorder="1" applyAlignment="1">
      <alignment horizontal="left" indent="2"/>
    </xf>
    <xf numFmtId="1" fontId="9" fillId="3" borderId="2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@LogConstructionManual.com?subject=log%20selection%20calculator" TargetMode="External" /><Relationship Id="rId2" Type="http://schemas.openxmlformats.org/officeDocument/2006/relationships/hyperlink" Target="http://www.LogConstructionManua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16</xdr:row>
      <xdr:rowOff>200025</xdr:rowOff>
    </xdr:from>
    <xdr:to>
      <xdr:col>2</xdr:col>
      <xdr:colOff>895350</xdr:colOff>
      <xdr:row>20</xdr:row>
      <xdr:rowOff>85725</xdr:rowOff>
    </xdr:to>
    <xdr:sp macro="[0]!Macro1">
      <xdr:nvSpPr>
        <xdr:cNvPr id="1" name="Rectangle 1"/>
        <xdr:cNvSpPr>
          <a:spLocks/>
        </xdr:cNvSpPr>
      </xdr:nvSpPr>
      <xdr:spPr>
        <a:xfrm>
          <a:off x="2438400" y="4095750"/>
          <a:ext cx="1133475" cy="666750"/>
        </a:xfrm>
        <a:prstGeom prst="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CLICK HERE TO CALCULATE YOUR RESULTS</a:t>
          </a:r>
        </a:p>
      </xdr:txBody>
    </xdr:sp>
    <xdr:clientData fLocksWithSheet="0"/>
  </xdr:twoCellAnchor>
  <xdr:twoCellAnchor>
    <xdr:from>
      <xdr:col>0</xdr:col>
      <xdr:colOff>409575</xdr:colOff>
      <xdr:row>27</xdr:row>
      <xdr:rowOff>95250</xdr:rowOff>
    </xdr:from>
    <xdr:to>
      <xdr:col>3</xdr:col>
      <xdr:colOff>523875</xdr:colOff>
      <xdr:row>29</xdr:row>
      <xdr:rowOff>66675</xdr:rowOff>
    </xdr:to>
    <xdr:sp>
      <xdr:nvSpPr>
        <xdr:cNvPr id="2" name="Rectangle 3">
          <a:hlinkClick r:id="rId1"/>
        </xdr:cNvPr>
        <xdr:cNvSpPr>
          <a:spLocks/>
        </xdr:cNvSpPr>
      </xdr:nvSpPr>
      <xdr:spPr>
        <a:xfrm>
          <a:off x="409575" y="6400800"/>
          <a:ext cx="3686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3366FF"/>
              </a:solidFill>
            </a:rPr>
            <a:t>Click here to send an email to Robert W. Chambers</a:t>
          </a:r>
        </a:p>
      </xdr:txBody>
    </xdr:sp>
    <xdr:clientData/>
  </xdr:twoCellAnchor>
  <xdr:twoCellAnchor>
    <xdr:from>
      <xdr:col>0</xdr:col>
      <xdr:colOff>409575</xdr:colOff>
      <xdr:row>30</xdr:row>
      <xdr:rowOff>152400</xdr:rowOff>
    </xdr:from>
    <xdr:to>
      <xdr:col>7</xdr:col>
      <xdr:colOff>209550</xdr:colOff>
      <xdr:row>32</xdr:row>
      <xdr:rowOff>123825</xdr:rowOff>
    </xdr:to>
    <xdr:sp>
      <xdr:nvSpPr>
        <xdr:cNvPr id="3" name="Rectangle 8">
          <a:hlinkClick r:id="rId2"/>
        </xdr:cNvPr>
        <xdr:cNvSpPr>
          <a:spLocks/>
        </xdr:cNvSpPr>
      </xdr:nvSpPr>
      <xdr:spPr>
        <a:xfrm>
          <a:off x="409575" y="6943725"/>
          <a:ext cx="6038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3366FF"/>
              </a:solidFill>
            </a:rPr>
            <a:t>Click here to go to the website or buy the book -- www.LogConstructionManual.com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41"/>
  <sheetViews>
    <sheetView tabSelected="1" workbookViewId="0" topLeftCell="A1">
      <selection activeCell="F18" sqref="F18"/>
    </sheetView>
  </sheetViews>
  <sheetFormatPr defaultColWidth="11.00390625" defaultRowHeight="12.75"/>
  <cols>
    <col min="1" max="1" width="23.375" style="15" customWidth="1"/>
    <col min="2" max="5" width="11.75390625" style="8" customWidth="1"/>
    <col min="6" max="6" width="1.75390625" style="9" customWidth="1"/>
    <col min="7" max="7" width="9.75390625" style="8" customWidth="1"/>
    <col min="8" max="16384" width="10.75390625" style="8" customWidth="1"/>
  </cols>
  <sheetData>
    <row r="1" ht="4.5" customHeight="1"/>
    <row r="2" ht="27.75">
      <c r="A2" s="7" t="s">
        <v>16</v>
      </c>
    </row>
    <row r="3" ht="27" customHeight="1">
      <c r="A3" s="48" t="s">
        <v>17</v>
      </c>
    </row>
    <row r="4" spans="1:4" ht="21">
      <c r="A4" s="10"/>
      <c r="B4" s="11" t="s">
        <v>10</v>
      </c>
      <c r="C4" s="12"/>
      <c r="D4" s="12"/>
    </row>
    <row r="5" spans="1:2" ht="15.75" customHeight="1">
      <c r="A5" s="10"/>
      <c r="B5" s="47" t="s">
        <v>51</v>
      </c>
    </row>
    <row r="6" spans="1:2" ht="15.75" customHeight="1">
      <c r="A6" s="10"/>
      <c r="B6" s="47" t="s">
        <v>12</v>
      </c>
    </row>
    <row r="7" spans="1:2" ht="15.75" customHeight="1">
      <c r="A7" s="10"/>
      <c r="B7" s="47" t="s">
        <v>56</v>
      </c>
    </row>
    <row r="8" spans="1:2" ht="15.75" customHeight="1">
      <c r="A8" s="10"/>
      <c r="B8" s="47" t="s">
        <v>13</v>
      </c>
    </row>
    <row r="9" spans="1:2" ht="15.75" customHeight="1">
      <c r="A9" s="10"/>
      <c r="B9" s="47" t="s">
        <v>15</v>
      </c>
    </row>
    <row r="10" spans="1:2" ht="15.75" customHeight="1">
      <c r="A10" s="10"/>
      <c r="B10" s="47" t="s">
        <v>14</v>
      </c>
    </row>
    <row r="11" ht="15" customHeight="1">
      <c r="A11" s="10"/>
    </row>
    <row r="12" ht="12.75">
      <c r="A12" s="49" t="s">
        <v>53</v>
      </c>
    </row>
    <row r="13" ht="21.75" thickBot="1">
      <c r="A13" s="10"/>
    </row>
    <row r="14" spans="1:6" s="13" customFormat="1" ht="33" customHeight="1">
      <c r="A14" s="14"/>
      <c r="B14" s="21" t="s">
        <v>11</v>
      </c>
      <c r="C14" s="22" t="s">
        <v>52</v>
      </c>
      <c r="D14" s="23" t="s">
        <v>29</v>
      </c>
      <c r="E14" s="3"/>
      <c r="F14" s="5"/>
    </row>
    <row r="15" spans="1:6" s="13" customFormat="1" ht="33" customHeight="1" thickBot="1">
      <c r="A15" s="18" t="s">
        <v>57</v>
      </c>
      <c r="B15" s="50">
        <v>455</v>
      </c>
      <c r="C15" s="51">
        <v>314</v>
      </c>
      <c r="D15" s="52">
        <v>25</v>
      </c>
      <c r="E15" s="47" t="s">
        <v>38</v>
      </c>
      <c r="F15" s="4"/>
    </row>
    <row r="16" spans="1:6" s="13" customFormat="1" ht="16.5" customHeight="1">
      <c r="A16" s="18"/>
      <c r="B16" s="33"/>
      <c r="C16" s="33"/>
      <c r="D16" s="33"/>
      <c r="F16" s="4"/>
    </row>
    <row r="17" spans="2:6" ht="16.5">
      <c r="B17" s="6"/>
      <c r="C17" s="6"/>
      <c r="D17" s="6"/>
      <c r="E17" s="2"/>
      <c r="F17" s="1"/>
    </row>
    <row r="18" spans="2:6" ht="16.5">
      <c r="B18" s="6"/>
      <c r="C18" s="6"/>
      <c r="D18" s="6"/>
      <c r="E18" s="2"/>
      <c r="F18" s="1"/>
    </row>
    <row r="19" spans="2:6" ht="16.5">
      <c r="B19" s="6"/>
      <c r="C19" s="6"/>
      <c r="D19" s="6"/>
      <c r="E19" s="2"/>
      <c r="F19" s="1"/>
    </row>
    <row r="20" ht="12">
      <c r="A20" s="8"/>
    </row>
    <row r="21" ht="12">
      <c r="A21" s="8"/>
    </row>
    <row r="22" spans="1:7" ht="27" customHeight="1" thickBot="1">
      <c r="A22" s="8"/>
      <c r="G22" s="16"/>
    </row>
    <row r="23" spans="1:5" ht="21.75" thickBot="1">
      <c r="A23" s="8"/>
      <c r="B23" s="26" t="s">
        <v>25</v>
      </c>
      <c r="C23" s="27" t="s">
        <v>26</v>
      </c>
      <c r="D23" s="27" t="s">
        <v>27</v>
      </c>
      <c r="E23" s="28" t="s">
        <v>28</v>
      </c>
    </row>
    <row r="24" spans="1:7" ht="28.5" thickBot="1">
      <c r="A24" s="19" t="s">
        <v>24</v>
      </c>
      <c r="B24" s="30">
        <f>Sheet2!B80</f>
        <v>285.44</v>
      </c>
      <c r="C24" s="31">
        <f>Sheet2!C80</f>
        <v>144.56</v>
      </c>
      <c r="D24" s="31">
        <f>Sheet2!D80</f>
        <v>144.44</v>
      </c>
      <c r="E24" s="32">
        <f>Sheet2!E80</f>
        <v>144.56</v>
      </c>
      <c r="G24" s="20" t="s">
        <v>21</v>
      </c>
    </row>
    <row r="25" spans="1:8" ht="15">
      <c r="A25" s="29" t="s">
        <v>23</v>
      </c>
      <c r="B25" s="17"/>
      <c r="C25" s="17"/>
      <c r="D25" s="17"/>
      <c r="E25" s="17"/>
      <c r="H25" s="25" t="s">
        <v>22</v>
      </c>
    </row>
    <row r="26" spans="2:5" ht="12">
      <c r="B26" s="17"/>
      <c r="E26" s="17"/>
    </row>
    <row r="27" spans="2:5" ht="12">
      <c r="B27" s="17"/>
      <c r="C27" s="17"/>
      <c r="E27" s="17"/>
    </row>
    <row r="35" ht="12">
      <c r="B35" s="13" t="s">
        <v>20</v>
      </c>
    </row>
    <row r="36" ht="12">
      <c r="B36" s="8" t="s">
        <v>55</v>
      </c>
    </row>
    <row r="41" ht="12">
      <c r="A41" s="8"/>
    </row>
  </sheetData>
  <sheetProtection password="B045" sheet="1" objects="1" scenarios="1"/>
  <printOptions/>
  <pageMargins left="1.25" right="0.75" top="0.5" bottom="0.5" header="0.5" footer="0.5"/>
  <pageSetup fitToHeight="1" fitToWidth="1" orientation="portrait" paperSize="9" scale="6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9:O112"/>
  <sheetViews>
    <sheetView workbookViewId="0" topLeftCell="A78">
      <selection activeCell="A91" sqref="A91"/>
    </sheetView>
  </sheetViews>
  <sheetFormatPr defaultColWidth="11.00390625" defaultRowHeight="12.75"/>
  <cols>
    <col min="1" max="1" width="11.00390625" style="8" bestFit="1" customWidth="1"/>
    <col min="2" max="5" width="9.25390625" style="8" customWidth="1"/>
    <col min="6" max="6" width="6.125" style="17" hidden="1" customWidth="1"/>
    <col min="7" max="7" width="7.875" style="17" customWidth="1"/>
    <col min="8" max="11" width="7.00390625" style="8" customWidth="1"/>
    <col min="12" max="15" width="9.75390625" style="8" customWidth="1"/>
    <col min="16" max="16384" width="10.75390625" style="8" customWidth="1"/>
  </cols>
  <sheetData>
    <row r="69" ht="16.5">
      <c r="I69" s="3" t="s">
        <v>34</v>
      </c>
    </row>
    <row r="70" ht="16.5">
      <c r="I70" s="3" t="s">
        <v>35</v>
      </c>
    </row>
    <row r="72" spans="2:4" ht="12">
      <c r="B72" s="17" t="s">
        <v>48</v>
      </c>
      <c r="C72" s="17" t="s">
        <v>49</v>
      </c>
      <c r="D72" s="17" t="s">
        <v>50</v>
      </c>
    </row>
    <row r="73" spans="2:4" ht="12">
      <c r="B73" s="41">
        <f>Sheet1!B15</f>
        <v>455</v>
      </c>
      <c r="C73" s="42">
        <f>Sheet1!C15</f>
        <v>314</v>
      </c>
      <c r="D73" s="43">
        <f>Sheet1!D15</f>
        <v>25</v>
      </c>
    </row>
    <row r="77" spans="2:8" ht="15">
      <c r="B77" s="53" t="s">
        <v>30</v>
      </c>
      <c r="H77" s="57" t="s">
        <v>40</v>
      </c>
    </row>
    <row r="78" spans="2:14" ht="15">
      <c r="B78" s="54" t="s">
        <v>31</v>
      </c>
      <c r="C78" s="55"/>
      <c r="D78" s="55"/>
      <c r="E78" s="55"/>
      <c r="H78" s="58" t="s">
        <v>32</v>
      </c>
      <c r="K78" s="25"/>
      <c r="L78" s="25"/>
      <c r="M78" s="45" t="s">
        <v>39</v>
      </c>
      <c r="N78" s="25"/>
    </row>
    <row r="79" spans="1:15" ht="16.5">
      <c r="A79" s="15"/>
      <c r="B79" s="56" t="s">
        <v>58</v>
      </c>
      <c r="C79" s="56" t="s">
        <v>59</v>
      </c>
      <c r="D79" s="56" t="s">
        <v>60</v>
      </c>
      <c r="E79" s="56" t="s">
        <v>61</v>
      </c>
      <c r="F79" s="37"/>
      <c r="G79" s="38" t="s">
        <v>41</v>
      </c>
      <c r="H79" s="44" t="s">
        <v>58</v>
      </c>
      <c r="I79" s="44" t="s">
        <v>59</v>
      </c>
      <c r="J79" s="44" t="s">
        <v>60</v>
      </c>
      <c r="K79" s="44" t="s">
        <v>61</v>
      </c>
      <c r="L79" s="46" t="s">
        <v>58</v>
      </c>
      <c r="M79" s="46" t="s">
        <v>59</v>
      </c>
      <c r="N79" s="46" t="s">
        <v>60</v>
      </c>
      <c r="O79" s="46" t="s">
        <v>61</v>
      </c>
    </row>
    <row r="80" spans="1:15" ht="16.5">
      <c r="A80" s="34"/>
      <c r="B80" s="59">
        <f>Sheet1!$B$15-F80*Sheet1!$C$15</f>
        <v>285.44</v>
      </c>
      <c r="C80" s="59">
        <f>F80*Sheet1!$C$15-Sheet1!$D$15</f>
        <v>144.56</v>
      </c>
      <c r="D80" s="59">
        <f>(1-F80)*Sheet1!$C$15</f>
        <v>144.44</v>
      </c>
      <c r="E80" s="59">
        <f>F80*Sheet1!$C$15-Sheet1!$D$15</f>
        <v>144.56</v>
      </c>
      <c r="F80" s="40">
        <v>0.54</v>
      </c>
      <c r="G80" s="39">
        <f aca="true" t="shared" si="0" ref="G80:G98">ABS(D80-E80)</f>
        <v>0.12000000000000455</v>
      </c>
      <c r="H80" s="36">
        <f>DEGREES(ATAN((B80+25)/($B$73/2-40)))</f>
        <v>58.86880273904025</v>
      </c>
      <c r="I80" s="36">
        <f>DEGREES(ATAN((C80+25)/($B$73/2-40)))</f>
        <v>42.123669266859515</v>
      </c>
      <c r="J80" s="36">
        <f>DEGREES(ATAN((D80+25)/($C$73/2-40)))</f>
        <v>55.374536483565066</v>
      </c>
      <c r="K80" s="36">
        <f>DEGREES(ATAN((E80+25)/($C$73/2-40)))</f>
        <v>55.39350034509629</v>
      </c>
      <c r="L80" s="35" t="s">
        <v>66</v>
      </c>
      <c r="M80" s="35" t="s">
        <v>87</v>
      </c>
      <c r="N80" s="35" t="s">
        <v>3</v>
      </c>
      <c r="O80" s="35" t="str">
        <f aca="true" t="shared" si="1" ref="O80:O98">M80</f>
        <v>.54 T - L</v>
      </c>
    </row>
    <row r="81" spans="1:15" ht="16.5">
      <c r="A81" s="34"/>
      <c r="B81" s="59">
        <f>Sheet1!$B$15-F81*Sheet1!$C$15</f>
        <v>288.58</v>
      </c>
      <c r="C81" s="59">
        <f>F81*Sheet1!$C$15-Sheet1!$D$15</f>
        <v>141.42000000000002</v>
      </c>
      <c r="D81" s="59">
        <f>(1-F81)*Sheet1!$C$15</f>
        <v>147.57999999999998</v>
      </c>
      <c r="E81" s="59">
        <f>F81*Sheet1!$C$15-Sheet1!$D$15</f>
        <v>141.42000000000002</v>
      </c>
      <c r="F81" s="40">
        <v>0.53</v>
      </c>
      <c r="G81" s="39">
        <f t="shared" si="0"/>
        <v>6.159999999999968</v>
      </c>
      <c r="H81" s="36">
        <f>DEGREES(ATAN((B81+25)/($B$73/2-40)))</f>
        <v>59.12338118032699</v>
      </c>
      <c r="I81" s="36">
        <f>DEGREES(ATAN((C81+25)/($B$73/2-40)))</f>
        <v>41.5914053497041</v>
      </c>
      <c r="J81" s="36">
        <f>DEGREES(ATAN((D81+25)/($C$73/2-40)))</f>
        <v>55.86483094794402</v>
      </c>
      <c r="K81" s="36">
        <f>DEGREES(ATAN((E81+25)/($C$73/2-40)))</f>
        <v>54.89122873705917</v>
      </c>
      <c r="L81" s="35" t="s">
        <v>65</v>
      </c>
      <c r="M81" s="35" t="s">
        <v>86</v>
      </c>
      <c r="N81" s="35" t="s">
        <v>4</v>
      </c>
      <c r="O81" s="35" t="str">
        <f t="shared" si="1"/>
        <v>.53 T - L</v>
      </c>
    </row>
    <row r="82" spans="1:15" ht="16.5">
      <c r="A82" s="60" t="s">
        <v>36</v>
      </c>
      <c r="B82" s="59">
        <f>Sheet1!$B$15-F82*Sheet1!$C$15</f>
        <v>282.29999999999995</v>
      </c>
      <c r="C82" s="59">
        <f>F82*Sheet1!$C$15-Sheet1!$D$15</f>
        <v>147.70000000000002</v>
      </c>
      <c r="D82" s="59">
        <f>(1-F82)*Sheet1!$C$15</f>
        <v>141.29999999999998</v>
      </c>
      <c r="E82" s="59">
        <f>F82*Sheet1!$C$15-Sheet1!$D$15</f>
        <v>147.70000000000002</v>
      </c>
      <c r="F82" s="40">
        <v>0.55</v>
      </c>
      <c r="G82" s="39">
        <f t="shared" si="0"/>
        <v>6.400000000000034</v>
      </c>
      <c r="H82" s="36">
        <f>DEGREES(ATAN((B82+25)/($B$73/2-40)))</f>
        <v>58.610422741883774</v>
      </c>
      <c r="I82" s="36">
        <f>DEGREES(ATAN((C82+25)/($B$73/2-40)))</f>
        <v>42.64713819808937</v>
      </c>
      <c r="J82" s="36">
        <f>DEGREES(ATAN((D82+25)/($C$73/2-40)))</f>
        <v>54.87178138790327</v>
      </c>
      <c r="K82" s="36">
        <f>DEGREES(ATAN((E82+25)/($C$73/2-40)))</f>
        <v>55.883326389693316</v>
      </c>
      <c r="L82" s="35" t="s">
        <v>67</v>
      </c>
      <c r="M82" s="35" t="s">
        <v>88</v>
      </c>
      <c r="N82" s="35" t="s">
        <v>2</v>
      </c>
      <c r="O82" s="35" t="str">
        <f t="shared" si="1"/>
        <v>.55 T - L</v>
      </c>
    </row>
    <row r="83" spans="1:15" ht="16.5">
      <c r="A83" s="60" t="s">
        <v>33</v>
      </c>
      <c r="B83" s="59">
        <f>Sheet1!$B$15-F83*Sheet1!$C$15</f>
        <v>291.72</v>
      </c>
      <c r="C83" s="59">
        <f>F83*Sheet1!$C$15-Sheet1!$D$15</f>
        <v>138.28</v>
      </c>
      <c r="D83" s="59">
        <f>(1-F83)*Sheet1!$C$15</f>
        <v>150.72</v>
      </c>
      <c r="E83" s="59">
        <f>F83*Sheet1!$C$15-Sheet1!$D$15</f>
        <v>138.28</v>
      </c>
      <c r="F83" s="40">
        <v>0.52</v>
      </c>
      <c r="G83" s="39">
        <f t="shared" si="0"/>
        <v>12.439999999999998</v>
      </c>
      <c r="H83" s="36">
        <f>DEGREES(ATAN((B83+25)/($B$73/2-40)))</f>
        <v>59.37423151825488</v>
      </c>
      <c r="I83" s="36">
        <f>DEGREES(ATAN((C83+25)/($B$73/2-40)))</f>
        <v>41.05021713038896</v>
      </c>
      <c r="J83" s="36">
        <f>DEGREES(ATAN((D83+25)/($C$73/2-40)))</f>
        <v>56.343053158472486</v>
      </c>
      <c r="K83" s="36">
        <f>DEGREES(ATAN((E83+25)/($C$73/2-40)))</f>
        <v>54.376111349955146</v>
      </c>
      <c r="L83" s="35" t="s">
        <v>64</v>
      </c>
      <c r="M83" s="35" t="s">
        <v>85</v>
      </c>
      <c r="N83" s="35" t="s">
        <v>5</v>
      </c>
      <c r="O83" s="35" t="str">
        <f t="shared" si="1"/>
        <v>.52 T - L</v>
      </c>
    </row>
    <row r="84" spans="1:15" ht="16.5">
      <c r="A84" s="61"/>
      <c r="B84" s="59">
        <f>Sheet1!$B$15-F84*Sheet1!$C$15</f>
        <v>279.15999999999997</v>
      </c>
      <c r="C84" s="59">
        <f>F84*Sheet1!$C$15-Sheet1!$D$15</f>
        <v>150.84</v>
      </c>
      <c r="D84" s="59">
        <f>(1-F84)*Sheet1!$C$15</f>
        <v>138.16</v>
      </c>
      <c r="E84" s="59">
        <f>F84*Sheet1!$C$15-Sheet1!$D$15</f>
        <v>150.84</v>
      </c>
      <c r="F84" s="40">
        <v>0.56</v>
      </c>
      <c r="G84" s="39">
        <f t="shared" si="0"/>
        <v>12.680000000000007</v>
      </c>
      <c r="H84" s="36">
        <f>DEGREES(ATAN((B84+25)/($B$73/2-40)))</f>
        <v>58.348166144882974</v>
      </c>
      <c r="I84" s="36">
        <f>DEGREES(ATAN((C84+25)/($B$73/2-40)))</f>
        <v>43.161943095762744</v>
      </c>
      <c r="J84" s="36">
        <f>DEGREES(ATAN((D84+25)/($C$73/2-40)))</f>
        <v>54.3561649724879</v>
      </c>
      <c r="K84" s="36">
        <f>DEGREES(ATAN((E84+25)/($C$73/2-40)))</f>
        <v>56.36109478060906</v>
      </c>
      <c r="L84" s="35" t="s">
        <v>68</v>
      </c>
      <c r="M84" s="35" t="s">
        <v>89</v>
      </c>
      <c r="N84" s="35" t="s">
        <v>1</v>
      </c>
      <c r="O84" s="35" t="str">
        <f t="shared" si="1"/>
        <v>.56 T - L</v>
      </c>
    </row>
    <row r="85" spans="1:15" ht="16.5">
      <c r="A85" s="61"/>
      <c r="B85" s="59">
        <f>Sheet1!$B$15-F85*Sheet1!$C$15</f>
        <v>294.86</v>
      </c>
      <c r="C85" s="59">
        <f>F85*Sheet1!$C$15-Sheet1!$D$15</f>
        <v>135.14000000000001</v>
      </c>
      <c r="D85" s="59">
        <f>(1-F85)*Sheet1!$C$15</f>
        <v>153.85999999999999</v>
      </c>
      <c r="E85" s="59">
        <f>F85*Sheet1!$C$15-Sheet1!$D$15</f>
        <v>135.14000000000001</v>
      </c>
      <c r="F85" s="40">
        <v>0.51</v>
      </c>
      <c r="G85" s="39">
        <f t="shared" si="0"/>
        <v>18.71999999999997</v>
      </c>
      <c r="H85" s="36">
        <f>DEGREES(ATAN((B85+25)/($B$73/2-40)))</f>
        <v>59.62142564158954</v>
      </c>
      <c r="I85" s="36">
        <f>DEGREES(ATAN((C85+25)/($B$73/2-40)))</f>
        <v>40.4999772909941</v>
      </c>
      <c r="J85" s="36">
        <f>DEGREES(ATAN((D85+25)/($C$73/2-40)))</f>
        <v>56.80957933513242</v>
      </c>
      <c r="K85" s="36">
        <f>DEGREES(ATAN((E85+25)/($C$73/2-40)))</f>
        <v>53.847735547493926</v>
      </c>
      <c r="L85" s="35" t="s">
        <v>63</v>
      </c>
      <c r="M85" s="35" t="s">
        <v>84</v>
      </c>
      <c r="N85" s="35" t="s">
        <v>6</v>
      </c>
      <c r="O85" s="35" t="str">
        <f t="shared" si="1"/>
        <v>.51 T - L</v>
      </c>
    </row>
    <row r="86" spans="1:15" ht="16.5">
      <c r="A86" s="61"/>
      <c r="B86" s="59">
        <f>Sheet1!$B$15-F86*Sheet1!$C$15</f>
        <v>276.02</v>
      </c>
      <c r="C86" s="59">
        <f>F86*Sheet1!$C$15-Sheet1!$D$15</f>
        <v>153.98</v>
      </c>
      <c r="D86" s="59">
        <f>(1-F86)*Sheet1!$C$15</f>
        <v>135.02</v>
      </c>
      <c r="E86" s="59">
        <f>F86*Sheet1!$C$15-Sheet1!$D$15</f>
        <v>153.98</v>
      </c>
      <c r="F86" s="40">
        <v>0.57</v>
      </c>
      <c r="G86" s="39">
        <f>ABS(D86-E86)</f>
        <v>18.95999999999998</v>
      </c>
      <c r="H86" s="36">
        <f>DEGREES(ATAN((B86+25)/($B$73/2-40)))</f>
        <v>58.0819562852254</v>
      </c>
      <c r="I86" s="36">
        <f>DEGREES(ATAN((C86+25)/($B$73/2-40)))</f>
        <v>43.66821621030054</v>
      </c>
      <c r="J86" s="36">
        <f>DEGREES(ATAN((D86+25)/($C$73/2-40)))</f>
        <v>53.827274124692366</v>
      </c>
      <c r="K86" s="36">
        <f>DEGREES(ATAN((E86+25)/($C$73/2-40)))</f>
        <v>56.827181276732645</v>
      </c>
      <c r="L86" s="35" t="s">
        <v>69</v>
      </c>
      <c r="M86" s="35" t="s">
        <v>90</v>
      </c>
      <c r="N86" s="35" t="s">
        <v>0</v>
      </c>
      <c r="O86" s="35" t="str">
        <f t="shared" si="1"/>
        <v>.57 T - L</v>
      </c>
    </row>
    <row r="87" spans="1:15" ht="16.5">
      <c r="A87" s="61"/>
      <c r="B87" s="59">
        <f>Sheet1!$B$15-F87*Sheet1!$C$15</f>
        <v>298</v>
      </c>
      <c r="C87" s="59">
        <f>F87*Sheet1!$C$15-Sheet1!$D$15</f>
        <v>132</v>
      </c>
      <c r="D87" s="59">
        <f>(1-F87)*Sheet1!$C$15</f>
        <v>157</v>
      </c>
      <c r="E87" s="59">
        <f>F87*Sheet1!$C$15-Sheet1!$D$15</f>
        <v>132</v>
      </c>
      <c r="F87" s="40">
        <v>0.5</v>
      </c>
      <c r="G87" s="39">
        <f t="shared" si="0"/>
        <v>25</v>
      </c>
      <c r="H87" s="36">
        <f>DEGREES(ATAN((B87+25)/($B$73/2-40)))</f>
        <v>59.86503390332577</v>
      </c>
      <c r="I87" s="36">
        <f>DEGREES(ATAN((C87+25)/($B$73/2-40)))</f>
        <v>39.9405608989413</v>
      </c>
      <c r="J87" s="36">
        <f>DEGREES(ATAN((D87+25)/($C$73/2-40)))</f>
        <v>57.264773727892404</v>
      </c>
      <c r="K87" s="36">
        <f>DEGREES(ATAN((E87+25)/($C$73/2-40)))</f>
        <v>53.305676205556</v>
      </c>
      <c r="L87" s="35" t="s">
        <v>80</v>
      </c>
      <c r="M87" s="35" t="s">
        <v>83</v>
      </c>
      <c r="N87" s="35" t="s">
        <v>7</v>
      </c>
      <c r="O87" s="35" t="str">
        <f t="shared" si="1"/>
        <v>.50 T - L</v>
      </c>
    </row>
    <row r="88" spans="1:15" ht="16.5">
      <c r="A88" s="61"/>
      <c r="B88" s="59">
        <f>Sheet1!$B$15-F88*Sheet1!$C$15</f>
        <v>272.88</v>
      </c>
      <c r="C88" s="59">
        <f>F88*Sheet1!$C$15-Sheet1!$D$15</f>
        <v>157.11999999999998</v>
      </c>
      <c r="D88" s="59">
        <f>(1-F88)*Sheet1!$C$15</f>
        <v>131.88000000000002</v>
      </c>
      <c r="E88" s="59">
        <f>F88*Sheet1!$C$15-Sheet1!$D$15</f>
        <v>157.11999999999998</v>
      </c>
      <c r="F88" s="40">
        <v>0.58</v>
      </c>
      <c r="G88" s="39">
        <f t="shared" si="0"/>
        <v>25.239999999999952</v>
      </c>
      <c r="H88" s="36">
        <f>DEGREES(ATAN((B88+25)/($B$73/2-40)))</f>
        <v>57.81171485432795</v>
      </c>
      <c r="I88" s="36">
        <f>DEGREES(ATAN((C88+25)/($B$73/2-40)))</f>
        <v>44.16609077537112</v>
      </c>
      <c r="J88" s="36">
        <f>DEGREES(ATAN((D88+25)/($C$73/2-40)))</f>
        <v>53.284683242548304</v>
      </c>
      <c r="K88" s="36">
        <f>DEGREES(ATAN((E88+25)/($C$73/2-40)))</f>
        <v>57.28194967469326</v>
      </c>
      <c r="L88" s="35" t="s">
        <v>70</v>
      </c>
      <c r="M88" s="35" t="s">
        <v>91</v>
      </c>
      <c r="N88" s="35" t="s">
        <v>108</v>
      </c>
      <c r="O88" s="35" t="str">
        <f t="shared" si="1"/>
        <v>.58 T - L</v>
      </c>
    </row>
    <row r="89" spans="1:15" ht="16.5">
      <c r="A89" s="61"/>
      <c r="B89" s="59">
        <f>Sheet1!$B$15-F89*Sheet1!$C$15</f>
        <v>269.74</v>
      </c>
      <c r="C89" s="59">
        <f>F89*Sheet1!$C$15-Sheet1!$D$15</f>
        <v>160.26</v>
      </c>
      <c r="D89" s="59">
        <f>(1-F89)*Sheet1!$C$15</f>
        <v>128.74</v>
      </c>
      <c r="E89" s="59">
        <f>F89*Sheet1!$C$15-Sheet1!$D$15</f>
        <v>160.26</v>
      </c>
      <c r="F89" s="40">
        <v>0.59</v>
      </c>
      <c r="G89" s="39">
        <f t="shared" si="0"/>
        <v>31.519999999999982</v>
      </c>
      <c r="H89" s="36">
        <f>DEGREES(ATAN((B89+25)/($B$73/2-40)))</f>
        <v>57.537361871451814</v>
      </c>
      <c r="I89" s="36">
        <f>DEGREES(ATAN((C89+25)/($B$73/2-40)))</f>
        <v>44.65570071549801</v>
      </c>
      <c r="J89" s="36">
        <f>DEGREES(ATAN((D89+25)/($C$73/2-40)))</f>
        <v>52.72795422586932</v>
      </c>
      <c r="K89" s="36">
        <f>DEGREES(ATAN((E89+25)/($C$73/2-40)))</f>
        <v>57.72575202525189</v>
      </c>
      <c r="L89" s="35" t="s">
        <v>71</v>
      </c>
      <c r="M89" s="35" t="s">
        <v>92</v>
      </c>
      <c r="N89" s="35" t="s">
        <v>107</v>
      </c>
      <c r="O89" s="35" t="str">
        <f t="shared" si="1"/>
        <v>.59 T - L</v>
      </c>
    </row>
    <row r="90" spans="1:15" ht="16.5">
      <c r="A90" s="61"/>
      <c r="B90" s="59">
        <f>Sheet1!$B$15-F90*Sheet1!$C$15</f>
        <v>266.6</v>
      </c>
      <c r="C90" s="59">
        <f>F90*Sheet1!$C$15-Sheet1!$D$15</f>
        <v>163.4</v>
      </c>
      <c r="D90" s="59">
        <f>(1-F90)*Sheet1!$C$15</f>
        <v>125.60000000000001</v>
      </c>
      <c r="E90" s="59">
        <f>F90*Sheet1!$C$15-Sheet1!$D$15</f>
        <v>163.4</v>
      </c>
      <c r="F90" s="40">
        <v>0.6</v>
      </c>
      <c r="G90" s="39">
        <f t="shared" si="0"/>
        <v>37.8</v>
      </c>
      <c r="H90" s="36">
        <f>DEGREES(ATAN((B90+25)/($B$73/2-40)))</f>
        <v>57.258815657980634</v>
      </c>
      <c r="I90" s="36">
        <f>DEGREES(ATAN((C90+25)/($B$73/2-40)))</f>
        <v>45.137180375175674</v>
      </c>
      <c r="J90" s="36">
        <f>DEGREES(ATAN((D90+25)/($C$73/2-40)))</f>
        <v>52.1566365330609</v>
      </c>
      <c r="K90" s="36">
        <f>DEGREES(ATAN((E90+25)/($C$73/2-40)))</f>
        <v>58.15892887233613</v>
      </c>
      <c r="L90" s="35" t="s">
        <v>72</v>
      </c>
      <c r="M90" s="35" t="s">
        <v>93</v>
      </c>
      <c r="N90" s="35" t="s">
        <v>106</v>
      </c>
      <c r="O90" s="35" t="str">
        <f t="shared" si="1"/>
        <v>.60 T - L</v>
      </c>
    </row>
    <row r="91" spans="1:15" ht="16.5">
      <c r="A91" s="60" t="s">
        <v>37</v>
      </c>
      <c r="B91" s="59">
        <f>Sheet1!$B$15-F91*Sheet1!$C$15</f>
        <v>260.32</v>
      </c>
      <c r="C91" s="59">
        <f>F91*Sheet1!$C$15-Sheet1!$D$15</f>
        <v>169.68</v>
      </c>
      <c r="D91" s="59">
        <f>(1-F91)*Sheet1!$C$15</f>
        <v>119.32000000000001</v>
      </c>
      <c r="E91" s="59">
        <f>F91*Sheet1!$C$15-Sheet1!$D$15</f>
        <v>169.68</v>
      </c>
      <c r="F91" s="40">
        <v>0.62</v>
      </c>
      <c r="G91" s="39">
        <f t="shared" si="0"/>
        <v>50.36</v>
      </c>
      <c r="H91" s="36">
        <f>DEGREES(ATAN((B91+25)/($B$73/2-40)))</f>
        <v>56.68880818673871</v>
      </c>
      <c r="I91" s="36">
        <f>DEGREES(ATAN((C91+25)/($B$73/2-40)))</f>
        <v>46.076286848820736</v>
      </c>
      <c r="J91" s="36">
        <f>DEGREES(ATAN((D91+25)/($C$73/2-40)))</f>
        <v>50.96837163110396</v>
      </c>
      <c r="K91" s="36">
        <f>DEGREES(ATAN((E91+25)/($C$73/2-40)))</f>
        <v>58.994712254773944</v>
      </c>
      <c r="L91" s="35" t="s">
        <v>73</v>
      </c>
      <c r="M91" s="35" t="s">
        <v>94</v>
      </c>
      <c r="N91" s="35" t="s">
        <v>105</v>
      </c>
      <c r="O91" s="35" t="str">
        <f t="shared" si="1"/>
        <v>.62 T - L</v>
      </c>
    </row>
    <row r="92" spans="1:15" ht="16.5">
      <c r="A92" s="60" t="s">
        <v>33</v>
      </c>
      <c r="B92" s="59">
        <f>Sheet1!$B$15-F92*Sheet1!$C$15</f>
        <v>313.7</v>
      </c>
      <c r="C92" s="59">
        <f>F92*Sheet1!$C$15-Sheet1!$D$15</f>
        <v>116.30000000000001</v>
      </c>
      <c r="D92" s="59">
        <f>(1-F92)*Sheet1!$C$15</f>
        <v>172.70000000000002</v>
      </c>
      <c r="E92" s="59">
        <f>F92*Sheet1!$C$15-Sheet1!$D$15</f>
        <v>116.30000000000001</v>
      </c>
      <c r="F92" s="40">
        <v>0.45</v>
      </c>
      <c r="G92" s="39">
        <f t="shared" si="0"/>
        <v>56.400000000000006</v>
      </c>
      <c r="H92" s="36">
        <f>DEGREES(ATAN((B92+25)/($B$73/2-40)))</f>
        <v>61.031645692033166</v>
      </c>
      <c r="I92" s="36">
        <f>DEGREES(ATAN((C92+25)/($B$73/2-40)))</f>
        <v>37.00167917058627</v>
      </c>
      <c r="J92" s="36">
        <f>DEGREES(ATAN((D92+25)/($C$73/2-40)))</f>
        <v>59.38270868433395</v>
      </c>
      <c r="K92" s="36">
        <f>DEGREES(ATAN((E92+25)/($C$73/2-40)))</f>
        <v>50.37437737232438</v>
      </c>
      <c r="L92" s="35" t="s">
        <v>62</v>
      </c>
      <c r="M92" s="35" t="s">
        <v>82</v>
      </c>
      <c r="N92" s="35" t="s">
        <v>8</v>
      </c>
      <c r="O92" s="35" t="str">
        <f t="shared" si="1"/>
        <v>.45 T - L</v>
      </c>
    </row>
    <row r="93" spans="1:15" ht="16.5">
      <c r="A93" s="61"/>
      <c r="B93" s="59">
        <f>Sheet1!$B$15-F93*Sheet1!$C$15</f>
        <v>254.04</v>
      </c>
      <c r="C93" s="59">
        <f>F93*Sheet1!$C$15-Sheet1!$D$15</f>
        <v>175.96</v>
      </c>
      <c r="D93" s="59">
        <f>(1-F93)*Sheet1!$C$15</f>
        <v>113.03999999999999</v>
      </c>
      <c r="E93" s="59">
        <f>F93*Sheet1!$C$15-Sheet1!$D$15</f>
        <v>175.96</v>
      </c>
      <c r="F93" s="40">
        <v>0.64</v>
      </c>
      <c r="G93" s="39">
        <f t="shared" si="0"/>
        <v>62.920000000000016</v>
      </c>
      <c r="H93" s="36">
        <f>DEGREES(ATAN((B93+25)/($B$73/2-40)))</f>
        <v>56.101004131132484</v>
      </c>
      <c r="I93" s="36">
        <f>DEGREES(ATAN((C93+25)/($B$73/2-40)))</f>
        <v>46.98448432336974</v>
      </c>
      <c r="J93" s="36">
        <f>DEGREES(ATAN((D93+25)/($C$73/2-40)))</f>
        <v>49.71604272599127</v>
      </c>
      <c r="K93" s="36">
        <f>DEGREES(ATAN((E93+25)/($C$73/2-40)))</f>
        <v>59.7918041361528</v>
      </c>
      <c r="L93" s="35" t="s">
        <v>74</v>
      </c>
      <c r="M93" s="35" t="s">
        <v>95</v>
      </c>
      <c r="N93" s="35" t="s">
        <v>104</v>
      </c>
      <c r="O93" s="35" t="str">
        <f t="shared" si="1"/>
        <v>.64 T - L</v>
      </c>
    </row>
    <row r="94" spans="1:15" ht="16.5">
      <c r="A94" s="61"/>
      <c r="B94" s="59">
        <f>Sheet1!$B$15-F94*Sheet1!$C$15</f>
        <v>247.76</v>
      </c>
      <c r="C94" s="59">
        <f>F94*Sheet1!$C$15-Sheet1!$D$15</f>
        <v>182.24</v>
      </c>
      <c r="D94" s="59">
        <f>(1-F94)*Sheet1!$C$15</f>
        <v>106.75999999999999</v>
      </c>
      <c r="E94" s="59">
        <f>F94*Sheet1!$C$15-Sheet1!$D$15</f>
        <v>182.24</v>
      </c>
      <c r="F94" s="40">
        <v>0.66</v>
      </c>
      <c r="G94" s="39">
        <f t="shared" si="0"/>
        <v>75.48000000000002</v>
      </c>
      <c r="H94" s="36">
        <f>DEGREES(ATAN((B94+25)/($B$73/2-40)))</f>
        <v>55.49468653027765</v>
      </c>
      <c r="I94" s="36">
        <f>DEGREES(ATAN((C94+25)/($B$73/2-40)))</f>
        <v>47.86283958449148</v>
      </c>
      <c r="J94" s="36">
        <f>DEGREES(ATAN((D94+25)/($C$73/2-40)))</f>
        <v>48.3956237655159</v>
      </c>
      <c r="K94" s="36">
        <f>DEGREES(ATAN((E94+25)/($C$73/2-40)))</f>
        <v>60.55254236832973</v>
      </c>
      <c r="L94" s="35" t="s">
        <v>75</v>
      </c>
      <c r="M94" s="35" t="s">
        <v>96</v>
      </c>
      <c r="N94" s="35" t="s">
        <v>103</v>
      </c>
      <c r="O94" s="35" t="str">
        <f t="shared" si="1"/>
        <v>.66 T - L</v>
      </c>
    </row>
    <row r="95" spans="1:15" ht="16.5">
      <c r="A95" s="34"/>
      <c r="B95" s="59">
        <f>Sheet1!$B$15-F95*Sheet1!$C$15</f>
        <v>329.4</v>
      </c>
      <c r="C95" s="59">
        <f>F95*Sheet1!$C$15-Sheet1!$D$15</f>
        <v>100.60000000000001</v>
      </c>
      <c r="D95" s="59">
        <f>(1-F95)*Sheet1!$C$15</f>
        <v>188.4</v>
      </c>
      <c r="E95" s="59">
        <f>F95*Sheet1!$C$15-Sheet1!$D$15</f>
        <v>100.60000000000001</v>
      </c>
      <c r="F95" s="40">
        <v>0.4</v>
      </c>
      <c r="G95" s="39">
        <f>ABS(D95-E95)</f>
        <v>87.8</v>
      </c>
      <c r="H95" s="36">
        <f>DEGREES(ATAN((B95+25)/($B$73/2-40)))</f>
        <v>62.11833016895432</v>
      </c>
      <c r="I95" s="36">
        <f>DEGREES(ATAN((C95+25)/($B$73/2-40)))</f>
        <v>33.81681231509021</v>
      </c>
      <c r="J95" s="36">
        <f>DEGREES(ATAN((D95+25)/($C$73/2-40)))</f>
        <v>61.265531822750894</v>
      </c>
      <c r="K95" s="36">
        <f>DEGREES(ATAN((E95+25)/($C$73/2-40)))</f>
        <v>47.03024508124826</v>
      </c>
      <c r="L95" s="35" t="s">
        <v>79</v>
      </c>
      <c r="M95" s="35" t="s">
        <v>81</v>
      </c>
      <c r="N95" s="35" t="s">
        <v>9</v>
      </c>
      <c r="O95" s="35" t="str">
        <f>M95</f>
        <v>.40 T - L</v>
      </c>
    </row>
    <row r="96" spans="1:15" ht="16.5">
      <c r="A96" s="34"/>
      <c r="B96" s="59">
        <f>Sheet1!$B$15-F96*Sheet1!$C$15</f>
        <v>241.48</v>
      </c>
      <c r="C96" s="59">
        <f>F96*Sheet1!$C$15-Sheet1!$D$15</f>
        <v>188.52</v>
      </c>
      <c r="D96" s="59">
        <f>(1-F96)*Sheet1!$C$15</f>
        <v>100.47999999999999</v>
      </c>
      <c r="E96" s="59">
        <f>F96*Sheet1!$C$15-Sheet1!$D$15</f>
        <v>188.52</v>
      </c>
      <c r="F96" s="40">
        <v>0.68</v>
      </c>
      <c r="G96" s="39">
        <f t="shared" si="0"/>
        <v>88.04000000000002</v>
      </c>
      <c r="H96" s="36">
        <f>DEGREES(ATAN((B96+25)/($B$73/2-40)))</f>
        <v>54.86910915227305</v>
      </c>
      <c r="I96" s="36">
        <f>DEGREES(ATAN((C96+25)/($B$73/2-40)))</f>
        <v>48.712406637317784</v>
      </c>
      <c r="J96" s="36">
        <f>DEGREES(ATAN((D96+25)/($C$73/2-40)))</f>
        <v>47.002929219370145</v>
      </c>
      <c r="K96" s="36">
        <f>DEGREES(ATAN((E96+25)/($C$73/2-40)))</f>
        <v>61.27910779143734</v>
      </c>
      <c r="L96" s="35" t="s">
        <v>76</v>
      </c>
      <c r="M96" s="35" t="s">
        <v>97</v>
      </c>
      <c r="N96" s="35" t="s">
        <v>102</v>
      </c>
      <c r="O96" s="35" t="str">
        <f t="shared" si="1"/>
        <v>.68 T - L</v>
      </c>
    </row>
    <row r="97" spans="1:15" ht="16.5">
      <c r="A97" s="34"/>
      <c r="B97" s="59">
        <f>Sheet1!$B$15-F97*Sheet1!$C$15</f>
        <v>235.20000000000002</v>
      </c>
      <c r="C97" s="59">
        <f>F97*Sheet1!$C$15-Sheet1!$D$15</f>
        <v>194.79999999999998</v>
      </c>
      <c r="D97" s="59">
        <f>(1-F97)*Sheet1!$C$15</f>
        <v>94.20000000000002</v>
      </c>
      <c r="E97" s="59">
        <f>F97*Sheet1!$C$15-Sheet1!$D$15</f>
        <v>194.79999999999998</v>
      </c>
      <c r="F97" s="40">
        <v>0.7</v>
      </c>
      <c r="G97" s="39">
        <f t="shared" si="0"/>
        <v>100.59999999999997</v>
      </c>
      <c r="H97" s="36">
        <f>DEGREES(ATAN((B97+25)/($B$73/2-40)))</f>
        <v>54.223495991666994</v>
      </c>
      <c r="I97" s="36">
        <f>DEGREES(ATAN((C97+25)/($B$73/2-40)))</f>
        <v>49.534222226082136</v>
      </c>
      <c r="J97" s="36">
        <f>DEGREES(ATAN((D97+25)/($C$73/2-40)))</f>
        <v>45.53364551234946</v>
      </c>
      <c r="K97" s="36">
        <f>DEGREES(ATAN((E97+25)/($C$73/2-40)))</f>
        <v>61.97353376068649</v>
      </c>
      <c r="L97" s="35" t="s">
        <v>77</v>
      </c>
      <c r="M97" s="35" t="s">
        <v>98</v>
      </c>
      <c r="N97" s="35" t="s">
        <v>101</v>
      </c>
      <c r="O97" s="35" t="str">
        <f t="shared" si="1"/>
        <v>.70 T - L</v>
      </c>
    </row>
    <row r="98" spans="1:15" ht="16.5">
      <c r="A98" s="34"/>
      <c r="B98" s="59">
        <f>Sheet1!$B$15-F98*Sheet1!$C$15</f>
        <v>219.5</v>
      </c>
      <c r="C98" s="59">
        <f>F98*Sheet1!$C$15-Sheet1!$D$15</f>
        <v>210.5</v>
      </c>
      <c r="D98" s="59">
        <f>(1-F98)*Sheet1!$C$15</f>
        <v>78.5</v>
      </c>
      <c r="E98" s="59">
        <f>F98*Sheet1!$C$15-Sheet1!$D$15</f>
        <v>210.5</v>
      </c>
      <c r="F98" s="40">
        <v>0.75</v>
      </c>
      <c r="G98" s="39">
        <f t="shared" si="0"/>
        <v>132</v>
      </c>
      <c r="H98" s="36">
        <f>DEGREES(ATAN((B98+25)/($B$73/2-40)))</f>
        <v>52.5164417162695</v>
      </c>
      <c r="I98" s="36">
        <f>DEGREES(ATAN((C98+25)/($B$73/2-40)))</f>
        <v>51.473955968672314</v>
      </c>
      <c r="J98" s="36">
        <f>DEGREES(ATAN((D98+25)/($C$73/2-40)))</f>
        <v>41.49646835521554</v>
      </c>
      <c r="K98" s="36">
        <f>DEGREES(ATAN((E98+25)/($C$73/2-40)))</f>
        <v>63.58111120870149</v>
      </c>
      <c r="L98" s="35" t="s">
        <v>78</v>
      </c>
      <c r="M98" s="35" t="s">
        <v>99</v>
      </c>
      <c r="N98" s="35" t="s">
        <v>100</v>
      </c>
      <c r="O98" s="35" t="str">
        <f t="shared" si="1"/>
        <v>.75 T - L</v>
      </c>
    </row>
    <row r="101" ht="12">
      <c r="B101" s="8" t="s">
        <v>42</v>
      </c>
    </row>
    <row r="102" spans="2:3" ht="12">
      <c r="B102" s="8">
        <v>1</v>
      </c>
      <c r="C102" s="8" t="s">
        <v>43</v>
      </c>
    </row>
    <row r="103" spans="2:3" ht="12">
      <c r="B103" s="8">
        <v>2</v>
      </c>
      <c r="C103" s="8" t="s">
        <v>44</v>
      </c>
    </row>
    <row r="104" ht="12">
      <c r="D104" s="8" t="s">
        <v>19</v>
      </c>
    </row>
    <row r="105" spans="2:3" ht="12">
      <c r="B105" s="8">
        <v>3</v>
      </c>
      <c r="C105" s="8" t="s">
        <v>45</v>
      </c>
    </row>
    <row r="106" ht="12">
      <c r="D106" s="8" t="s">
        <v>18</v>
      </c>
    </row>
    <row r="107" spans="2:3" ht="12">
      <c r="B107" s="8">
        <v>4</v>
      </c>
      <c r="C107" s="8" t="s">
        <v>46</v>
      </c>
    </row>
    <row r="108" spans="2:3" ht="12">
      <c r="B108" s="8">
        <v>5</v>
      </c>
      <c r="C108" s="8" t="s">
        <v>47</v>
      </c>
    </row>
    <row r="109" spans="2:3" ht="12">
      <c r="B109" s="8">
        <v>6</v>
      </c>
      <c r="C109" s="8" t="s">
        <v>54</v>
      </c>
    </row>
    <row r="111" ht="15">
      <c r="B111" s="25" t="s">
        <v>20</v>
      </c>
    </row>
    <row r="112" ht="15">
      <c r="B112" s="24" t="s">
        <v>55</v>
      </c>
    </row>
    <row r="145" ht="6" customHeight="1"/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Chambers</dc:creator>
  <cp:keywords/>
  <dc:description/>
  <cp:lastModifiedBy>Robert Chambers</cp:lastModifiedBy>
  <cp:lastPrinted>2005-06-20T01:54:35Z</cp:lastPrinted>
  <dcterms:created xsi:type="dcterms:W3CDTF">2005-06-16T22:23:20Z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